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W:\Aco_Universitetsforlaget\Bok\Redaksjonene\SAMTALL\Redaksjon\T12_Org\Bokprosjekter 1\Finansregnskapet  -  kort og godt\"/>
    </mc:Choice>
  </mc:AlternateContent>
  <xr:revisionPtr revIDLastSave="0" documentId="8_{0270173F-44C9-4C77-838E-728D015DB6A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3-8 Skjema" sheetId="1" r:id="rId1"/>
    <sheet name="3-8 Løsn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2" l="1"/>
  <c r="AD6" i="2" l="1"/>
  <c r="AB6" i="2"/>
  <c r="AE6" i="2" l="1"/>
  <c r="B50" i="2"/>
  <c r="B49" i="2"/>
  <c r="B48" i="2"/>
  <c r="B47" i="2"/>
  <c r="B46" i="2"/>
  <c r="B45" i="2"/>
  <c r="B44" i="2"/>
  <c r="B43" i="2"/>
  <c r="S42" i="2"/>
  <c r="R42" i="2"/>
  <c r="Q42" i="2"/>
  <c r="P42" i="2"/>
  <c r="O42" i="2"/>
  <c r="N42" i="2"/>
  <c r="M42" i="2"/>
  <c r="L42" i="2"/>
  <c r="K42" i="2"/>
  <c r="J42" i="2"/>
  <c r="I42" i="2"/>
  <c r="F42" i="2"/>
  <c r="E42" i="2"/>
  <c r="D42" i="2"/>
  <c r="C42" i="2"/>
  <c r="S41" i="2"/>
  <c r="R41" i="2"/>
  <c r="Q41" i="2"/>
  <c r="P41" i="2"/>
  <c r="O41" i="2"/>
  <c r="N41" i="2"/>
  <c r="L41" i="2"/>
  <c r="K41" i="2"/>
  <c r="J41" i="2"/>
  <c r="G41" i="2"/>
  <c r="E41" i="2"/>
  <c r="D41" i="2"/>
  <c r="C41" i="2"/>
  <c r="B41" i="2"/>
  <c r="S40" i="2"/>
  <c r="R40" i="2"/>
  <c r="Q40" i="2"/>
  <c r="P40" i="2"/>
  <c r="O40" i="2"/>
  <c r="N40" i="2"/>
  <c r="M40" i="2"/>
  <c r="L40" i="2"/>
  <c r="K40" i="2"/>
  <c r="J40" i="2"/>
  <c r="I40" i="2"/>
  <c r="G40" i="2"/>
  <c r="F40" i="2"/>
  <c r="E40" i="2"/>
  <c r="D40" i="2"/>
  <c r="C40" i="2"/>
  <c r="S39" i="2"/>
  <c r="R39" i="2"/>
  <c r="Q39" i="2"/>
  <c r="P39" i="2"/>
  <c r="O39" i="2"/>
  <c r="N39" i="2"/>
  <c r="M39" i="2"/>
  <c r="L39" i="2"/>
  <c r="K39" i="2"/>
  <c r="J39" i="2"/>
  <c r="I39" i="2"/>
  <c r="G39" i="2"/>
  <c r="F39" i="2"/>
  <c r="E39" i="2"/>
  <c r="D39" i="2"/>
  <c r="C39" i="2"/>
  <c r="B38" i="2"/>
  <c r="I23" i="2"/>
  <c r="C27" i="2" s="1"/>
  <c r="U13" i="2"/>
  <c r="U12" i="2"/>
  <c r="U11" i="2"/>
  <c r="AF10" i="2"/>
  <c r="AD10" i="2"/>
  <c r="AF9" i="2"/>
  <c r="S9" i="2"/>
  <c r="S14" i="2" s="1"/>
  <c r="R9" i="2"/>
  <c r="Q9" i="2"/>
  <c r="Q43" i="2" s="1"/>
  <c r="P9" i="2"/>
  <c r="P43" i="2" s="1"/>
  <c r="O9" i="2"/>
  <c r="O14" i="2" s="1"/>
  <c r="O17" i="2" s="1"/>
  <c r="W27" i="2" s="1"/>
  <c r="N9" i="2"/>
  <c r="N14" i="2" s="1"/>
  <c r="N17" i="2" s="1"/>
  <c r="L9" i="2"/>
  <c r="L43" i="2" s="1"/>
  <c r="K9" i="2"/>
  <c r="K14" i="2" s="1"/>
  <c r="K18" i="2" s="1"/>
  <c r="Z31" i="2" s="1"/>
  <c r="J9" i="2"/>
  <c r="J15" i="2" s="1"/>
  <c r="W34" i="2" s="1"/>
  <c r="F9" i="2"/>
  <c r="F14" i="2" s="1"/>
  <c r="F18" i="2" s="1"/>
  <c r="Z26" i="2" s="1"/>
  <c r="E9" i="2"/>
  <c r="E14" i="2" s="1"/>
  <c r="E18" i="2" s="1"/>
  <c r="Z24" i="2" s="1"/>
  <c r="D9" i="2"/>
  <c r="D14" i="2" s="1"/>
  <c r="D18" i="2" s="1"/>
  <c r="Z25" i="2" s="1"/>
  <c r="C9" i="2"/>
  <c r="C43" i="2" s="1"/>
  <c r="AD8" i="2"/>
  <c r="AB8" i="2"/>
  <c r="AB7" i="2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L14" i="2" l="1"/>
  <c r="L18" i="2" s="1"/>
  <c r="C14" i="2"/>
  <c r="C18" i="2" s="1"/>
  <c r="Z23" i="2" s="1"/>
  <c r="AE8" i="2"/>
  <c r="G8" i="2" s="1"/>
  <c r="G9" i="2" s="1"/>
  <c r="AG10" i="2"/>
  <c r="M7" i="2" s="1"/>
  <c r="M41" i="2" s="1"/>
  <c r="D43" i="2"/>
  <c r="P14" i="2"/>
  <c r="P17" i="2" s="1"/>
  <c r="W29" i="2" s="1"/>
  <c r="U8" i="2"/>
  <c r="AD7" i="2"/>
  <c r="AE7" i="2" s="1"/>
  <c r="I7" i="2" s="1"/>
  <c r="W23" i="2"/>
  <c r="W25" i="2" s="1"/>
  <c r="J43" i="2"/>
  <c r="N43" i="2"/>
  <c r="R43" i="2"/>
  <c r="Q14" i="2"/>
  <c r="Q17" i="2" s="1"/>
  <c r="W28" i="2" s="1"/>
  <c r="I15" i="2"/>
  <c r="U15" i="2" s="1"/>
  <c r="E43" i="2"/>
  <c r="K43" i="2"/>
  <c r="O43" i="2"/>
  <c r="S43" i="2"/>
  <c r="J14" i="2"/>
  <c r="J18" i="2" s="1"/>
  <c r="AD9" i="2"/>
  <c r="AG9" i="2" s="1"/>
  <c r="C26" i="2" l="1"/>
  <c r="C28" i="2" s="1"/>
  <c r="M10" i="2" s="1"/>
  <c r="R10" i="2" s="1"/>
  <c r="R14" i="2" s="1"/>
  <c r="R17" i="2" s="1"/>
  <c r="G42" i="2"/>
  <c r="M9" i="2"/>
  <c r="AG11" i="2"/>
  <c r="I41" i="2"/>
  <c r="I9" i="2"/>
  <c r="U7" i="2"/>
  <c r="G14" i="2"/>
  <c r="G43" i="2"/>
  <c r="U9" i="2" l="1"/>
  <c r="U10" i="2"/>
  <c r="M14" i="2"/>
  <c r="M18" i="2" s="1"/>
  <c r="Z32" i="2" s="1"/>
  <c r="M43" i="2"/>
  <c r="W30" i="2"/>
  <c r="W31" i="2" s="1"/>
  <c r="W33" i="2" s="1"/>
  <c r="W35" i="2" s="1"/>
  <c r="S16" i="2"/>
  <c r="G18" i="2"/>
  <c r="I43" i="2"/>
  <c r="I14" i="2"/>
  <c r="U14" i="2" l="1"/>
  <c r="I16" i="2"/>
  <c r="U16" i="2" s="1"/>
  <c r="S17" i="2"/>
  <c r="U17" i="2" s="1"/>
  <c r="Z27" i="2"/>
  <c r="Z28" i="2" s="1"/>
  <c r="G19" i="2"/>
  <c r="I18" i="2" l="1"/>
  <c r="Z30" i="2" s="1"/>
  <c r="Z33" i="2" s="1"/>
  <c r="Z36" i="2" s="1"/>
  <c r="I19" i="2" l="1"/>
  <c r="U19" i="2" s="1"/>
  <c r="U18" i="2"/>
</calcChain>
</file>

<file path=xl/sharedStrings.xml><?xml version="1.0" encoding="utf-8"?>
<sst xmlns="http://schemas.openxmlformats.org/spreadsheetml/2006/main" count="132" uniqueCount="71">
  <si>
    <t>Eiendeler</t>
  </si>
  <si>
    <t>Egenkapital</t>
  </si>
  <si>
    <t>Gjeld</t>
  </si>
  <si>
    <t>Resultatkontoer</t>
  </si>
  <si>
    <t xml:space="preserve"> </t>
  </si>
  <si>
    <t>Tekst</t>
  </si>
  <si>
    <t>Inventar</t>
  </si>
  <si>
    <t>Varer</t>
  </si>
  <si>
    <t>Kundef.</t>
  </si>
  <si>
    <t>Forsk.</t>
  </si>
  <si>
    <t>Bank</t>
  </si>
  <si>
    <t>Egenkap</t>
  </si>
  <si>
    <t>E. priv</t>
  </si>
  <si>
    <t>Banklån</t>
  </si>
  <si>
    <t>Lev.gj.</t>
  </si>
  <si>
    <t>Pål.renter</t>
  </si>
  <si>
    <t>Drifts.i.</t>
  </si>
  <si>
    <t>Varekjøp</t>
  </si>
  <si>
    <t>Avskr.</t>
  </si>
  <si>
    <t>Div.k.</t>
  </si>
  <si>
    <t>Rentek.</t>
  </si>
  <si>
    <t>Resultat</t>
  </si>
  <si>
    <t>IB</t>
  </si>
  <si>
    <t>Posteringer i måneden</t>
  </si>
  <si>
    <t>Saldobalanse</t>
  </si>
  <si>
    <t>Forskudd husleie</t>
  </si>
  <si>
    <t>Ført avskrivninger</t>
  </si>
  <si>
    <t>Endring i varebeholdning</t>
  </si>
  <si>
    <t>Sum etter oppgjørspost.</t>
  </si>
  <si>
    <t>Overf. av eier priv. til EK</t>
  </si>
  <si>
    <t>Overf. av resultat til EK</t>
  </si>
  <si>
    <t>Resultatkonto</t>
  </si>
  <si>
    <t>Balansekontoer</t>
  </si>
  <si>
    <t>Sum balanse</t>
  </si>
  <si>
    <t>Balanse</t>
  </si>
  <si>
    <t>Driftsinntekter</t>
  </si>
  <si>
    <t>Renteinntekter</t>
  </si>
  <si>
    <t>Kundefordringer</t>
  </si>
  <si>
    <t>Sum inntekter</t>
  </si>
  <si>
    <t>Vareforbruk</t>
  </si>
  <si>
    <t>Diverse kostnader</t>
  </si>
  <si>
    <t>Sum eiendeler</t>
  </si>
  <si>
    <t>Avskrivninger</t>
  </si>
  <si>
    <t>Rentekostnader</t>
  </si>
  <si>
    <t>Sum kostnader</t>
  </si>
  <si>
    <t>Langsiktig gjeld</t>
  </si>
  <si>
    <t>Kortsiktig gjeld</t>
  </si>
  <si>
    <t>Sum egenkapital og gjeld</t>
  </si>
  <si>
    <t xml:space="preserve"> - uttak eier privat</t>
  </si>
  <si>
    <t>Økning i egenkapital</t>
  </si>
  <si>
    <t>Sum</t>
  </si>
  <si>
    <t>EK</t>
  </si>
  <si>
    <t>Rentekost.</t>
  </si>
  <si>
    <t>6% i en mnd</t>
  </si>
  <si>
    <t>Renter IB</t>
  </si>
  <si>
    <t>Påløpte rentekostnader for april:</t>
  </si>
  <si>
    <t xml:space="preserve"> 1/12</t>
  </si>
  <si>
    <t>IB påløpte rentekostn.</t>
  </si>
  <si>
    <t>UB -  "  -</t>
  </si>
  <si>
    <t>Korrigering UB</t>
  </si>
  <si>
    <t>Diff:</t>
  </si>
  <si>
    <t>Balansesum</t>
  </si>
  <si>
    <t>Oppgave 3-8 Skjema</t>
  </si>
  <si>
    <t>Oppgave 3-8 Løsning</t>
  </si>
  <si>
    <t>Korrigering UB påløpte rentekostn.</t>
  </si>
  <si>
    <t>Oppgave 3-8 Trine Trulsen</t>
  </si>
  <si>
    <t>Oppgave 3-5 Trine Trulsen</t>
  </si>
  <si>
    <t>Påløpte renter IB:</t>
  </si>
  <si>
    <t xml:space="preserve">Renter betalt er ført konto 8150, korrekt postering hadde vært konto 2950. Konto 2950 må derfor korrigeres slik at den får korrekt UB. </t>
  </si>
  <si>
    <t>Når UB-kontoen viser korrekt beløp, blir kostnaden automatisk korrekt.</t>
  </si>
  <si>
    <t>Dette er det korrekte UB-beløpet på konto 2950.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</si>
</sst>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i/>
      <sz val="10"/>
      <name val="Trebuchet MS"/>
      <family val="2"/>
    </font>
    <font>
      <b/>
      <u/>
      <sz val="10"/>
      <color theme="1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6">
    <xf numFmtId="0" fontId="0" fillId="0" borderId="0" xfId="0"/>
    <xf numFmtId="0" fontId="2" fillId="0" borderId="0" xfId="1" applyFont="1"/>
    <xf numFmtId="0" fontId="2" fillId="0" borderId="0" xfId="1" applyFont="1" applyBorder="1"/>
    <xf numFmtId="3" fontId="2" fillId="0" borderId="1" xfId="2" applyNumberFormat="1" applyFont="1" applyBorder="1"/>
    <xf numFmtId="0" fontId="2" fillId="0" borderId="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/>
    </xf>
    <xf numFmtId="1" fontId="2" fillId="0" borderId="5" xfId="2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left"/>
    </xf>
    <xf numFmtId="3" fontId="2" fillId="0" borderId="0" xfId="2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3" fontId="2" fillId="0" borderId="2" xfId="2" applyNumberFormat="1" applyFont="1" applyBorder="1" applyAlignment="1">
      <alignment horizontal="center"/>
    </xf>
    <xf numFmtId="3" fontId="2" fillId="0" borderId="9" xfId="2" applyNumberFormat="1" applyFont="1" applyBorder="1" applyAlignment="1">
      <alignment horizontal="center"/>
    </xf>
    <xf numFmtId="3" fontId="2" fillId="0" borderId="9" xfId="2" applyNumberFormat="1" applyFont="1" applyBorder="1" applyAlignment="1">
      <alignment horizontal="left"/>
    </xf>
    <xf numFmtId="3" fontId="2" fillId="0" borderId="0" xfId="2" applyNumberFormat="1" applyFont="1" applyBorder="1" applyAlignment="1">
      <alignment horizontal="center"/>
    </xf>
    <xf numFmtId="3" fontId="2" fillId="0" borderId="0" xfId="2" applyNumberFormat="1" applyFont="1"/>
    <xf numFmtId="3" fontId="2" fillId="0" borderId="8" xfId="2" applyNumberFormat="1" applyFont="1" applyBorder="1"/>
    <xf numFmtId="3" fontId="2" fillId="0" borderId="0" xfId="2" applyNumberFormat="1" applyFont="1" applyBorder="1"/>
    <xf numFmtId="3" fontId="2" fillId="0" borderId="0" xfId="1" applyNumberFormat="1" applyFont="1"/>
    <xf numFmtId="9" fontId="2" fillId="0" borderId="0" xfId="1" applyNumberFormat="1" applyFont="1"/>
    <xf numFmtId="3" fontId="2" fillId="0" borderId="8" xfId="2" applyNumberFormat="1" applyFont="1" applyBorder="1" applyAlignment="1">
      <alignment horizontal="right"/>
    </xf>
    <xf numFmtId="3" fontId="2" fillId="2" borderId="8" xfId="2" applyNumberFormat="1" applyFont="1" applyFill="1" applyBorder="1"/>
    <xf numFmtId="3" fontId="2" fillId="3" borderId="8" xfId="2" applyNumberFormat="1" applyFont="1" applyFill="1" applyBorder="1"/>
    <xf numFmtId="3" fontId="2" fillId="0" borderId="2" xfId="2" applyNumberFormat="1" applyFont="1" applyBorder="1"/>
    <xf numFmtId="3" fontId="2" fillId="0" borderId="3" xfId="2" applyNumberFormat="1" applyFont="1" applyBorder="1"/>
    <xf numFmtId="3" fontId="2" fillId="0" borderId="4" xfId="2" applyNumberFormat="1" applyFont="1" applyBorder="1"/>
    <xf numFmtId="0" fontId="3" fillId="0" borderId="0" xfId="1" applyFont="1"/>
    <xf numFmtId="0" fontId="2" fillId="0" borderId="0" xfId="1" applyFont="1" applyFill="1" applyBorder="1"/>
    <xf numFmtId="3" fontId="2" fillId="5" borderId="1" xfId="2" applyNumberFormat="1" applyFont="1" applyFill="1" applyBorder="1"/>
    <xf numFmtId="0" fontId="2" fillId="5" borderId="4" xfId="1" applyFont="1" applyFill="1" applyBorder="1" applyAlignment="1">
      <alignment horizontal="center"/>
    </xf>
    <xf numFmtId="1" fontId="2" fillId="5" borderId="5" xfId="2" applyNumberFormat="1" applyFont="1" applyFill="1" applyBorder="1" applyAlignment="1">
      <alignment horizontal="center"/>
    </xf>
    <xf numFmtId="1" fontId="2" fillId="5" borderId="6" xfId="2" applyNumberFormat="1" applyFont="1" applyFill="1" applyBorder="1" applyAlignment="1">
      <alignment horizontal="center"/>
    </xf>
    <xf numFmtId="1" fontId="2" fillId="5" borderId="7" xfId="2" applyNumberFormat="1" applyFont="1" applyFill="1" applyBorder="1" applyAlignment="1">
      <alignment horizontal="center"/>
    </xf>
    <xf numFmtId="1" fontId="2" fillId="5" borderId="7" xfId="1" applyNumberFormat="1" applyFont="1" applyFill="1" applyBorder="1" applyAlignment="1">
      <alignment horizontal="center"/>
    </xf>
    <xf numFmtId="1" fontId="2" fillId="5" borderId="6" xfId="1" applyNumberFormat="1" applyFont="1" applyFill="1" applyBorder="1" applyAlignment="1">
      <alignment horizontal="center"/>
    </xf>
    <xf numFmtId="1" fontId="2" fillId="5" borderId="0" xfId="1" applyNumberFormat="1" applyFont="1" applyFill="1" applyBorder="1" applyAlignment="1">
      <alignment horizontal="center"/>
    </xf>
    <xf numFmtId="3" fontId="2" fillId="5" borderId="2" xfId="2" applyNumberFormat="1" applyFont="1" applyFill="1" applyBorder="1" applyAlignment="1">
      <alignment horizontal="center"/>
    </xf>
    <xf numFmtId="3" fontId="2" fillId="5" borderId="9" xfId="2" applyNumberFormat="1" applyFont="1" applyFill="1" applyBorder="1" applyAlignment="1">
      <alignment horizontal="center"/>
    </xf>
    <xf numFmtId="3" fontId="2" fillId="5" borderId="9" xfId="2" applyNumberFormat="1" applyFont="1" applyFill="1" applyBorder="1" applyAlignment="1">
      <alignment horizontal="left"/>
    </xf>
    <xf numFmtId="0" fontId="2" fillId="5" borderId="9" xfId="1" applyFont="1" applyFill="1" applyBorder="1" applyAlignment="1">
      <alignment horizontal="center"/>
    </xf>
    <xf numFmtId="3" fontId="2" fillId="5" borderId="0" xfId="2" applyNumberFormat="1" applyFont="1" applyFill="1" applyBorder="1" applyAlignment="1">
      <alignment horizontal="left"/>
    </xf>
    <xf numFmtId="0" fontId="2" fillId="0" borderId="12" xfId="1" applyFont="1" applyBorder="1"/>
    <xf numFmtId="3" fontId="2" fillId="6" borderId="8" xfId="2" applyNumberFormat="1" applyFont="1" applyFill="1" applyBorder="1"/>
    <xf numFmtId="3" fontId="2" fillId="7" borderId="8" xfId="2" applyNumberFormat="1" applyFont="1" applyFill="1" applyBorder="1"/>
    <xf numFmtId="3" fontId="2" fillId="8" borderId="8" xfId="2" applyNumberFormat="1" applyFont="1" applyFill="1" applyBorder="1"/>
    <xf numFmtId="0" fontId="2" fillId="0" borderId="0" xfId="1" applyFont="1" applyFill="1"/>
    <xf numFmtId="3" fontId="4" fillId="0" borderId="3" xfId="2" applyNumberFormat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2" fillId="0" borderId="3" xfId="1" applyFont="1" applyBorder="1"/>
    <xf numFmtId="16" fontId="2" fillId="0" borderId="0" xfId="1" applyNumberFormat="1" applyFont="1"/>
    <xf numFmtId="3" fontId="2" fillId="0" borderId="10" xfId="2" applyNumberFormat="1" applyFont="1" applyBorder="1"/>
    <xf numFmtId="3" fontId="2" fillId="0" borderId="0" xfId="1" applyNumberFormat="1" applyFont="1" applyBorder="1"/>
    <xf numFmtId="3" fontId="2" fillId="0" borderId="11" xfId="2" applyNumberFormat="1" applyFont="1" applyBorder="1"/>
    <xf numFmtId="3" fontId="2" fillId="0" borderId="10" xfId="1" applyNumberFormat="1" applyFont="1" applyBorder="1"/>
    <xf numFmtId="3" fontId="2" fillId="0" borderId="0" xfId="2" applyNumberFormat="1" applyFont="1" applyFill="1"/>
    <xf numFmtId="0" fontId="2" fillId="0" borderId="0" xfId="1" applyFont="1" applyFill="1" applyBorder="1" applyAlignment="1">
      <alignment horizontal="center"/>
    </xf>
    <xf numFmtId="0" fontId="2" fillId="0" borderId="3" xfId="1" applyFont="1" applyBorder="1" applyAlignment="1">
      <alignment horizontal="center"/>
    </xf>
    <xf numFmtId="1" fontId="2" fillId="0" borderId="13" xfId="2" applyNumberFormat="1" applyFont="1" applyBorder="1" applyAlignment="1">
      <alignment horizontal="center"/>
    </xf>
    <xf numFmtId="1" fontId="2" fillId="0" borderId="14" xfId="1" applyNumberFormat="1" applyFont="1" applyFill="1" applyBorder="1" applyAlignment="1">
      <alignment horizontal="center"/>
    </xf>
    <xf numFmtId="3" fontId="2" fillId="0" borderId="0" xfId="2" applyNumberFormat="1" applyFont="1" applyFill="1" applyBorder="1" applyAlignment="1">
      <alignment horizontal="center"/>
    </xf>
    <xf numFmtId="3" fontId="2" fillId="0" borderId="15" xfId="2" applyNumberFormat="1" applyFont="1" applyBorder="1"/>
    <xf numFmtId="3" fontId="2" fillId="0" borderId="0" xfId="2" applyNumberFormat="1" applyFont="1" applyFill="1" applyBorder="1"/>
    <xf numFmtId="3" fontId="2" fillId="0" borderId="13" xfId="2" applyNumberFormat="1" applyFont="1" applyBorder="1"/>
    <xf numFmtId="3" fontId="2" fillId="0" borderId="6" xfId="2" applyNumberFormat="1" applyFont="1" applyBorder="1"/>
    <xf numFmtId="3" fontId="2" fillId="2" borderId="16" xfId="2" applyNumberFormat="1" applyFont="1" applyFill="1" applyBorder="1"/>
    <xf numFmtId="3" fontId="2" fillId="2" borderId="17" xfId="2" applyNumberFormat="1" applyFont="1" applyFill="1" applyBorder="1"/>
    <xf numFmtId="3" fontId="2" fillId="4" borderId="18" xfId="2" applyNumberFormat="1" applyFont="1" applyFill="1" applyBorder="1"/>
    <xf numFmtId="3" fontId="2" fillId="4" borderId="8" xfId="2" applyNumberFormat="1" applyFont="1" applyFill="1" applyBorder="1"/>
    <xf numFmtId="3" fontId="2" fillId="0" borderId="18" xfId="2" applyNumberFormat="1" applyFont="1" applyBorder="1"/>
    <xf numFmtId="3" fontId="2" fillId="0" borderId="19" xfId="2" applyNumberFormat="1" applyFont="1" applyBorder="1"/>
    <xf numFmtId="3" fontId="2" fillId="0" borderId="20" xfId="2" applyNumberFormat="1" applyFont="1" applyBorder="1"/>
    <xf numFmtId="3" fontId="2" fillId="0" borderId="21" xfId="2" applyNumberFormat="1" applyFont="1" applyBorder="1"/>
    <xf numFmtId="3" fontId="2" fillId="0" borderId="7" xfId="2" applyNumberFormat="1" applyFont="1" applyBorder="1"/>
    <xf numFmtId="0" fontId="0" fillId="0" borderId="0" xfId="0" applyFont="1"/>
    <xf numFmtId="0" fontId="0" fillId="0" borderId="0" xfId="0" applyFont="1" applyFill="1"/>
    <xf numFmtId="0" fontId="5" fillId="0" borderId="0" xfId="0" applyFont="1"/>
    <xf numFmtId="3" fontId="2" fillId="0" borderId="8" xfId="2" applyNumberFormat="1" applyFont="1" applyFill="1" applyBorder="1"/>
    <xf numFmtId="0" fontId="2" fillId="0" borderId="11" xfId="1" applyFont="1" applyBorder="1"/>
    <xf numFmtId="164" fontId="2" fillId="0" borderId="0" xfId="1" applyNumberFormat="1" applyFont="1"/>
    <xf numFmtId="3" fontId="2" fillId="0" borderId="3" xfId="1" applyNumberFormat="1" applyFont="1" applyBorder="1"/>
    <xf numFmtId="0" fontId="2" fillId="5" borderId="2" xfId="1" applyFont="1" applyFill="1" applyBorder="1" applyAlignment="1">
      <alignment horizontal="center"/>
    </xf>
    <xf numFmtId="0" fontId="2" fillId="5" borderId="3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_Regnska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Z20"/>
  <sheetViews>
    <sheetView showGridLines="0" showZeros="0" tabSelected="1" workbookViewId="0">
      <selection activeCell="D30" sqref="D30"/>
    </sheetView>
  </sheetViews>
  <sheetFormatPr baseColWidth="10" defaultColWidth="12.5546875" defaultRowHeight="14.4" x14ac:dyDescent="0.35"/>
  <cols>
    <col min="1" max="1" width="2.6640625" style="1" customWidth="1"/>
    <col min="2" max="2" width="31.44140625" style="1" customWidth="1"/>
    <col min="3" max="3" width="8.21875" style="1" customWidth="1"/>
    <col min="4" max="7" width="7" style="1" customWidth="1"/>
    <col min="8" max="8" width="1.44140625" style="1" customWidth="1"/>
    <col min="9" max="9" width="7.5546875" style="1" customWidth="1"/>
    <col min="10" max="14" width="7" style="1" customWidth="1"/>
    <col min="15" max="15" width="7.77734375" style="1" customWidth="1"/>
    <col min="16" max="18" width="7" style="1" customWidth="1"/>
    <col min="19" max="19" width="8.77734375" style="1" customWidth="1"/>
    <col min="20" max="20" width="0.6640625" style="1" customWidth="1"/>
    <col min="21" max="21" width="5.44140625" style="1" bestFit="1" customWidth="1"/>
    <col min="22" max="22" width="17.21875" style="1" bestFit="1" customWidth="1"/>
    <col min="23" max="23" width="10.21875" style="1" customWidth="1"/>
    <col min="24" max="24" width="3.44140625" style="1" customWidth="1"/>
    <col min="25" max="25" width="20.77734375" style="1" bestFit="1" customWidth="1"/>
    <col min="26" max="16384" width="12.5546875" style="1"/>
  </cols>
  <sheetData>
    <row r="2" spans="2:26" x14ac:dyDescent="0.35">
      <c r="B2" s="26" t="s">
        <v>62</v>
      </c>
    </row>
    <row r="3" spans="2:26" x14ac:dyDescent="0.35">
      <c r="H3" s="2"/>
    </row>
    <row r="4" spans="2:26" x14ac:dyDescent="0.35">
      <c r="B4" s="28" t="s">
        <v>66</v>
      </c>
      <c r="C4" s="80" t="s">
        <v>0</v>
      </c>
      <c r="D4" s="81"/>
      <c r="E4" s="81"/>
      <c r="F4" s="81"/>
      <c r="G4" s="82"/>
      <c r="H4" s="27"/>
      <c r="I4" s="80" t="s">
        <v>1</v>
      </c>
      <c r="J4" s="82"/>
      <c r="K4" s="80" t="s">
        <v>2</v>
      </c>
      <c r="L4" s="81"/>
      <c r="M4" s="82"/>
      <c r="N4" s="80" t="s">
        <v>3</v>
      </c>
      <c r="O4" s="81"/>
      <c r="P4" s="81"/>
      <c r="Q4" s="81"/>
      <c r="R4" s="81"/>
      <c r="S4" s="29"/>
      <c r="T4" s="5"/>
      <c r="U4" s="6"/>
    </row>
    <row r="5" spans="2:26" s="10" customFormat="1" x14ac:dyDescent="0.35">
      <c r="B5" s="30"/>
      <c r="C5" s="31">
        <v>1200</v>
      </c>
      <c r="D5" s="32">
        <v>1440</v>
      </c>
      <c r="E5" s="33">
        <v>1500</v>
      </c>
      <c r="F5" s="33">
        <v>1700</v>
      </c>
      <c r="G5" s="34">
        <v>1920</v>
      </c>
      <c r="H5" s="27"/>
      <c r="I5" s="31">
        <v>2000</v>
      </c>
      <c r="J5" s="31">
        <v>2010</v>
      </c>
      <c r="K5" s="31">
        <v>2200</v>
      </c>
      <c r="L5" s="31">
        <v>2400</v>
      </c>
      <c r="M5" s="31">
        <v>2950</v>
      </c>
      <c r="N5" s="34">
        <v>3000</v>
      </c>
      <c r="O5" s="35">
        <v>4000</v>
      </c>
      <c r="P5" s="34">
        <v>6000</v>
      </c>
      <c r="Q5" s="34">
        <v>7900</v>
      </c>
      <c r="R5" s="34">
        <v>8150</v>
      </c>
      <c r="S5" s="34">
        <v>8900</v>
      </c>
      <c r="T5" s="8" t="s">
        <v>4</v>
      </c>
      <c r="U5" s="9" t="s">
        <v>4</v>
      </c>
      <c r="V5" s="1"/>
      <c r="W5" s="1"/>
      <c r="X5" s="1"/>
      <c r="Y5" s="1"/>
    </row>
    <row r="6" spans="2:26" x14ac:dyDescent="0.35">
      <c r="B6" s="36" t="s">
        <v>5</v>
      </c>
      <c r="C6" s="37" t="s">
        <v>6</v>
      </c>
      <c r="D6" s="37" t="s">
        <v>7</v>
      </c>
      <c r="E6" s="38" t="s">
        <v>8</v>
      </c>
      <c r="F6" s="37" t="s">
        <v>9</v>
      </c>
      <c r="G6" s="37" t="s">
        <v>10</v>
      </c>
      <c r="H6" s="27"/>
      <c r="I6" s="37" t="s">
        <v>11</v>
      </c>
      <c r="J6" s="39" t="s">
        <v>12</v>
      </c>
      <c r="K6" s="37" t="s">
        <v>13</v>
      </c>
      <c r="L6" s="37" t="s">
        <v>14</v>
      </c>
      <c r="M6" s="38" t="s">
        <v>15</v>
      </c>
      <c r="N6" s="37" t="s">
        <v>16</v>
      </c>
      <c r="O6" s="40" t="s">
        <v>17</v>
      </c>
      <c r="P6" s="37" t="s">
        <v>18</v>
      </c>
      <c r="Q6" s="37" t="s">
        <v>19</v>
      </c>
      <c r="R6" s="38" t="s">
        <v>20</v>
      </c>
      <c r="S6" s="38" t="s">
        <v>21</v>
      </c>
      <c r="T6" s="14" t="s">
        <v>4</v>
      </c>
      <c r="U6" s="15"/>
    </row>
    <row r="7" spans="2:26" ht="18" customHeight="1" x14ac:dyDescent="0.35">
      <c r="B7" s="22" t="s">
        <v>22</v>
      </c>
      <c r="C7" s="22">
        <v>35000</v>
      </c>
      <c r="D7" s="22">
        <v>16000</v>
      </c>
      <c r="E7" s="22">
        <v>18000</v>
      </c>
      <c r="F7" s="22">
        <v>3000</v>
      </c>
      <c r="G7" s="22">
        <v>75000</v>
      </c>
      <c r="H7" s="27"/>
      <c r="I7" s="22">
        <v>-79175</v>
      </c>
      <c r="J7" s="22"/>
      <c r="K7" s="22">
        <v>-55000</v>
      </c>
      <c r="L7" s="22">
        <v>-12000</v>
      </c>
      <c r="M7" s="22">
        <v>-825</v>
      </c>
      <c r="N7" s="22"/>
      <c r="O7" s="22"/>
      <c r="P7" s="22"/>
      <c r="Q7" s="22"/>
      <c r="R7" s="22"/>
      <c r="S7" s="22"/>
      <c r="T7" s="17"/>
      <c r="U7" s="15">
        <f t="shared" ref="U7:U19" si="0">SUM(C7:S7)</f>
        <v>0</v>
      </c>
      <c r="W7" s="18"/>
      <c r="Y7" s="18"/>
      <c r="Z7" s="18"/>
    </row>
    <row r="8" spans="2:26" ht="18" customHeight="1" x14ac:dyDescent="0.35">
      <c r="B8" s="22" t="s">
        <v>23</v>
      </c>
      <c r="C8" s="22"/>
      <c r="D8" s="22"/>
      <c r="E8" s="22">
        <v>-3000</v>
      </c>
      <c r="F8" s="22"/>
      <c r="G8" s="22">
        <v>-825</v>
      </c>
      <c r="H8" s="27"/>
      <c r="I8" s="22"/>
      <c r="J8" s="22">
        <v>8000</v>
      </c>
      <c r="K8" s="22">
        <v>5000</v>
      </c>
      <c r="L8" s="22">
        <v>1500</v>
      </c>
      <c r="M8" s="22"/>
      <c r="N8" s="22">
        <v>-40000</v>
      </c>
      <c r="O8" s="22">
        <v>16000</v>
      </c>
      <c r="P8" s="22"/>
      <c r="Q8" s="22">
        <v>12500</v>
      </c>
      <c r="R8" s="22">
        <v>825</v>
      </c>
      <c r="S8" s="22"/>
      <c r="T8" s="17"/>
      <c r="U8" s="15">
        <f t="shared" si="0"/>
        <v>0</v>
      </c>
      <c r="W8" s="18"/>
      <c r="Y8" s="18"/>
      <c r="Z8" s="18"/>
    </row>
    <row r="9" spans="2:26" ht="18" customHeight="1" x14ac:dyDescent="0.35">
      <c r="B9" s="22" t="s">
        <v>24</v>
      </c>
      <c r="C9" s="22">
        <v>35000</v>
      </c>
      <c r="D9" s="22">
        <v>16000</v>
      </c>
      <c r="E9" s="22">
        <v>15000</v>
      </c>
      <c r="F9" s="22">
        <v>3000</v>
      </c>
      <c r="G9" s="22">
        <v>74175</v>
      </c>
      <c r="H9" s="27"/>
      <c r="I9" s="22">
        <v>-79175</v>
      </c>
      <c r="J9" s="22">
        <v>8000</v>
      </c>
      <c r="K9" s="22">
        <v>-50000</v>
      </c>
      <c r="L9" s="22">
        <v>-10500</v>
      </c>
      <c r="M9" s="22">
        <v>-825</v>
      </c>
      <c r="N9" s="22">
        <v>-40000</v>
      </c>
      <c r="O9" s="22">
        <v>16000</v>
      </c>
      <c r="P9" s="22">
        <v>0</v>
      </c>
      <c r="Q9" s="22">
        <v>12500</v>
      </c>
      <c r="R9" s="22">
        <v>825</v>
      </c>
      <c r="S9" s="22">
        <v>0</v>
      </c>
      <c r="T9" s="17"/>
      <c r="U9" s="15">
        <f t="shared" si="0"/>
        <v>0</v>
      </c>
      <c r="Y9" s="18"/>
      <c r="Z9" s="19"/>
    </row>
    <row r="10" spans="2:26" ht="18" customHeight="1" x14ac:dyDescent="0.35">
      <c r="B10" s="16" t="s">
        <v>64</v>
      </c>
      <c r="C10" s="16"/>
      <c r="D10" s="16"/>
      <c r="E10" s="16"/>
      <c r="F10" s="16"/>
      <c r="G10" s="16"/>
      <c r="H10" s="27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7"/>
      <c r="U10" s="15">
        <f t="shared" si="0"/>
        <v>0</v>
      </c>
      <c r="Y10" s="18"/>
      <c r="Z10" s="19"/>
    </row>
    <row r="11" spans="2:26" ht="18" customHeight="1" x14ac:dyDescent="0.35">
      <c r="B11" s="16" t="s">
        <v>25</v>
      </c>
      <c r="C11" s="16"/>
      <c r="D11" s="16"/>
      <c r="E11" s="16"/>
      <c r="F11" s="16"/>
      <c r="G11" s="16"/>
      <c r="H11" s="27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/>
      <c r="U11" s="15">
        <f t="shared" si="0"/>
        <v>0</v>
      </c>
      <c r="Y11" s="18"/>
      <c r="Z11" s="19"/>
    </row>
    <row r="12" spans="2:26" ht="18" customHeight="1" x14ac:dyDescent="0.35">
      <c r="B12" s="16" t="s">
        <v>26</v>
      </c>
      <c r="C12" s="16"/>
      <c r="D12" s="16"/>
      <c r="E12" s="16"/>
      <c r="F12" s="16"/>
      <c r="G12" s="16"/>
      <c r="H12" s="27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5">
        <f t="shared" si="0"/>
        <v>0</v>
      </c>
      <c r="Y12" s="18"/>
      <c r="Z12" s="19"/>
    </row>
    <row r="13" spans="2:26" ht="18" customHeight="1" x14ac:dyDescent="0.35">
      <c r="B13" s="16" t="s">
        <v>27</v>
      </c>
      <c r="C13" s="16"/>
      <c r="D13" s="16"/>
      <c r="E13" s="16"/>
      <c r="F13" s="16"/>
      <c r="G13" s="16"/>
      <c r="H13" s="27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7"/>
      <c r="U13" s="15">
        <f t="shared" si="0"/>
        <v>0</v>
      </c>
      <c r="Y13" s="18"/>
      <c r="Z13" s="19"/>
    </row>
    <row r="14" spans="2:26" ht="18" customHeight="1" x14ac:dyDescent="0.35">
      <c r="B14" s="42" t="s">
        <v>28</v>
      </c>
      <c r="C14" s="76"/>
      <c r="D14" s="76"/>
      <c r="E14" s="76"/>
      <c r="F14" s="76"/>
      <c r="G14" s="76"/>
      <c r="H14" s="27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17"/>
      <c r="U14" s="15">
        <f t="shared" si="0"/>
        <v>0</v>
      </c>
      <c r="Y14" s="18"/>
      <c r="Z14" s="19"/>
    </row>
    <row r="15" spans="2:26" ht="18" customHeight="1" x14ac:dyDescent="0.35">
      <c r="B15" s="16" t="s">
        <v>29</v>
      </c>
      <c r="C15" s="16"/>
      <c r="D15" s="16"/>
      <c r="E15" s="16"/>
      <c r="F15" s="16"/>
      <c r="G15" s="16"/>
      <c r="H15" s="27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7"/>
      <c r="U15" s="15">
        <f t="shared" si="0"/>
        <v>0</v>
      </c>
    </row>
    <row r="16" spans="2:26" ht="18" customHeight="1" x14ac:dyDescent="0.35">
      <c r="B16" s="16" t="s">
        <v>30</v>
      </c>
      <c r="C16" s="16"/>
      <c r="D16" s="16"/>
      <c r="E16" s="16"/>
      <c r="F16" s="16"/>
      <c r="G16" s="16"/>
      <c r="H16" s="27"/>
      <c r="I16" s="16"/>
      <c r="J16" s="16"/>
      <c r="K16" s="16"/>
      <c r="L16" s="16"/>
      <c r="M16" s="16"/>
      <c r="N16" s="16"/>
      <c r="O16" s="20"/>
      <c r="P16" s="16"/>
      <c r="Q16" s="16"/>
      <c r="R16" s="16"/>
      <c r="S16" s="16"/>
      <c r="T16" s="17"/>
      <c r="U16" s="15">
        <f t="shared" si="0"/>
        <v>0</v>
      </c>
    </row>
    <row r="17" spans="2:26" ht="18" customHeight="1" x14ac:dyDescent="0.35">
      <c r="B17" s="21" t="s">
        <v>31</v>
      </c>
      <c r="C17" s="21"/>
      <c r="D17" s="21"/>
      <c r="E17" s="21"/>
      <c r="F17" s="21"/>
      <c r="G17" s="21"/>
      <c r="H17" s="27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17"/>
      <c r="U17" s="15">
        <f t="shared" si="0"/>
        <v>0</v>
      </c>
    </row>
    <row r="18" spans="2:26" ht="18" customHeight="1" x14ac:dyDescent="0.35">
      <c r="B18" s="43" t="s">
        <v>32</v>
      </c>
      <c r="C18" s="43"/>
      <c r="D18" s="43"/>
      <c r="E18" s="43"/>
      <c r="F18" s="43"/>
      <c r="G18" s="43"/>
      <c r="H18" s="27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15"/>
      <c r="U18" s="15">
        <f t="shared" si="0"/>
        <v>0</v>
      </c>
    </row>
    <row r="19" spans="2:26" ht="18" customHeight="1" x14ac:dyDescent="0.35">
      <c r="B19" s="23" t="s">
        <v>33</v>
      </c>
      <c r="C19" s="24"/>
      <c r="D19" s="24"/>
      <c r="E19" s="24"/>
      <c r="F19" s="25"/>
      <c r="G19" s="44"/>
      <c r="H19" s="27"/>
      <c r="I19" s="44"/>
      <c r="J19" s="23"/>
      <c r="K19" s="24"/>
      <c r="L19" s="24"/>
      <c r="M19" s="24"/>
      <c r="N19" s="24"/>
      <c r="O19" s="24"/>
      <c r="P19" s="24"/>
      <c r="Q19" s="24"/>
      <c r="R19" s="24"/>
      <c r="S19" s="25"/>
      <c r="U19" s="15">
        <f t="shared" si="0"/>
        <v>0</v>
      </c>
    </row>
    <row r="20" spans="2:26" x14ac:dyDescent="0.35">
      <c r="E20" s="17"/>
      <c r="F20" s="17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Y20" s="17"/>
      <c r="Z20" s="17"/>
    </row>
  </sheetData>
  <mergeCells count="4">
    <mergeCell ref="C4:G4"/>
    <mergeCell ref="I4:J4"/>
    <mergeCell ref="K4:M4"/>
    <mergeCell ref="N4:R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G55"/>
  <sheetViews>
    <sheetView showGridLines="0" showZeros="0" topLeftCell="A8" workbookViewId="0">
      <selection activeCell="A8" sqref="A8"/>
    </sheetView>
  </sheetViews>
  <sheetFormatPr baseColWidth="10" defaultColWidth="12.5546875" defaultRowHeight="14.4" x14ac:dyDescent="0.35"/>
  <cols>
    <col min="1" max="1" width="2.21875" style="73" customWidth="1"/>
    <col min="2" max="2" width="32.21875" style="73" customWidth="1"/>
    <col min="3" max="3" width="8.21875" style="73" customWidth="1"/>
    <col min="4" max="6" width="7" style="73" customWidth="1"/>
    <col min="7" max="7" width="8.44140625" style="73" customWidth="1"/>
    <col min="8" max="8" width="1.44140625" style="74" customWidth="1"/>
    <col min="9" max="9" width="8.6640625" style="73" customWidth="1"/>
    <col min="10" max="14" width="7" style="73" customWidth="1"/>
    <col min="15" max="15" width="7.77734375" style="73" customWidth="1"/>
    <col min="16" max="19" width="7" style="73" customWidth="1"/>
    <col min="20" max="20" width="0.6640625" style="73" customWidth="1"/>
    <col min="21" max="21" width="5.44140625" style="73" bestFit="1" customWidth="1"/>
    <col min="22" max="22" width="17.21875" style="73" bestFit="1" customWidth="1"/>
    <col min="23" max="23" width="10.21875" style="73" customWidth="1"/>
    <col min="24" max="24" width="3.44140625" style="73" customWidth="1"/>
    <col min="25" max="25" width="22.21875" style="73" customWidth="1"/>
    <col min="26" max="26" width="12.5546875" style="73"/>
    <col min="27" max="35" width="0" style="73" hidden="1" customWidth="1"/>
    <col min="36" max="16384" width="12.5546875" style="73"/>
  </cols>
  <sheetData>
    <row r="2" spans="2:33" x14ac:dyDescent="0.35">
      <c r="B2" s="75" t="s">
        <v>63</v>
      </c>
    </row>
    <row r="3" spans="2:33" s="1" customFormat="1" x14ac:dyDescent="0.35">
      <c r="H3" s="27"/>
    </row>
    <row r="4" spans="2:33" s="1" customFormat="1" x14ac:dyDescent="0.35">
      <c r="B4" s="28" t="s">
        <v>65</v>
      </c>
      <c r="C4" s="80" t="s">
        <v>0</v>
      </c>
      <c r="D4" s="81"/>
      <c r="E4" s="81"/>
      <c r="F4" s="81"/>
      <c r="G4" s="82"/>
      <c r="H4" s="27"/>
      <c r="I4" s="80" t="s">
        <v>1</v>
      </c>
      <c r="J4" s="82"/>
      <c r="K4" s="80" t="s">
        <v>2</v>
      </c>
      <c r="L4" s="81"/>
      <c r="M4" s="82"/>
      <c r="N4" s="80" t="s">
        <v>3</v>
      </c>
      <c r="O4" s="81"/>
      <c r="P4" s="81"/>
      <c r="Q4" s="81"/>
      <c r="R4" s="81"/>
      <c r="S4" s="29"/>
      <c r="T4" s="5"/>
      <c r="U4" s="6" t="s">
        <v>50</v>
      </c>
    </row>
    <row r="5" spans="2:33" s="10" customFormat="1" x14ac:dyDescent="0.35">
      <c r="B5" s="30"/>
      <c r="C5" s="31">
        <v>1200</v>
      </c>
      <c r="D5" s="32">
        <v>1440</v>
      </c>
      <c r="E5" s="33">
        <v>1500</v>
      </c>
      <c r="F5" s="33">
        <v>1700</v>
      </c>
      <c r="G5" s="34">
        <v>1920</v>
      </c>
      <c r="H5" s="27"/>
      <c r="I5" s="31">
        <v>2000</v>
      </c>
      <c r="J5" s="31">
        <v>2010</v>
      </c>
      <c r="K5" s="31">
        <v>2200</v>
      </c>
      <c r="L5" s="31">
        <v>2400</v>
      </c>
      <c r="M5" s="31">
        <v>2950</v>
      </c>
      <c r="N5" s="34">
        <v>3000</v>
      </c>
      <c r="O5" s="35">
        <v>4000</v>
      </c>
      <c r="P5" s="34">
        <v>6000</v>
      </c>
      <c r="Q5" s="34">
        <v>7900</v>
      </c>
      <c r="R5" s="34">
        <v>8150</v>
      </c>
      <c r="S5" s="34">
        <v>8900</v>
      </c>
      <c r="T5" s="8" t="s">
        <v>4</v>
      </c>
      <c r="U5" s="9" t="s">
        <v>4</v>
      </c>
      <c r="V5" s="1"/>
      <c r="W5" s="1"/>
      <c r="X5" s="1"/>
      <c r="Y5" s="1"/>
    </row>
    <row r="6" spans="2:33" s="1" customFormat="1" x14ac:dyDescent="0.35">
      <c r="B6" s="36" t="s">
        <v>5</v>
      </c>
      <c r="C6" s="37" t="s">
        <v>6</v>
      </c>
      <c r="D6" s="37" t="s">
        <v>7</v>
      </c>
      <c r="E6" s="38" t="s">
        <v>8</v>
      </c>
      <c r="F6" s="37" t="s">
        <v>9</v>
      </c>
      <c r="G6" s="37" t="s">
        <v>10</v>
      </c>
      <c r="H6" s="27"/>
      <c r="I6" s="37" t="s">
        <v>11</v>
      </c>
      <c r="J6" s="39" t="s">
        <v>12</v>
      </c>
      <c r="K6" s="37" t="s">
        <v>13</v>
      </c>
      <c r="L6" s="37" t="s">
        <v>14</v>
      </c>
      <c r="M6" s="38" t="s">
        <v>15</v>
      </c>
      <c r="N6" s="37" t="s">
        <v>16</v>
      </c>
      <c r="O6" s="40" t="s">
        <v>17</v>
      </c>
      <c r="P6" s="37" t="s">
        <v>18</v>
      </c>
      <c r="Q6" s="37" t="s">
        <v>19</v>
      </c>
      <c r="R6" s="38" t="s">
        <v>20</v>
      </c>
      <c r="S6" s="38" t="s">
        <v>21</v>
      </c>
      <c r="T6" s="14" t="s">
        <v>4</v>
      </c>
      <c r="U6" s="15"/>
      <c r="AA6" s="1" t="s">
        <v>67</v>
      </c>
      <c r="AB6" s="18">
        <f>-K7</f>
        <v>55000</v>
      </c>
      <c r="AC6" s="19">
        <v>0.06</v>
      </c>
      <c r="AD6" s="1">
        <f>1/12</f>
        <v>8.3333333333333329E-2</v>
      </c>
      <c r="AE6" s="77">
        <f>+AB6*AC6*AD6*3</f>
        <v>825</v>
      </c>
    </row>
    <row r="7" spans="2:33" s="1" customFormat="1" ht="18" customHeight="1" x14ac:dyDescent="0.35">
      <c r="B7" s="22" t="s">
        <v>22</v>
      </c>
      <c r="C7" s="22">
        <v>35000</v>
      </c>
      <c r="D7" s="22">
        <v>16000</v>
      </c>
      <c r="E7" s="22">
        <v>18000</v>
      </c>
      <c r="F7" s="22">
        <v>3000</v>
      </c>
      <c r="G7" s="22">
        <v>75000</v>
      </c>
      <c r="H7" s="27"/>
      <c r="I7" s="22">
        <f>-AE7</f>
        <v>-79175</v>
      </c>
      <c r="J7" s="22"/>
      <c r="K7" s="22">
        <v>-55000</v>
      </c>
      <c r="L7" s="22">
        <v>-12000</v>
      </c>
      <c r="M7" s="22">
        <f>+AG10*3</f>
        <v>-825</v>
      </c>
      <c r="N7" s="22"/>
      <c r="O7" s="22"/>
      <c r="P7" s="22"/>
      <c r="Q7" s="22"/>
      <c r="R7" s="22"/>
      <c r="S7" s="22"/>
      <c r="T7" s="17"/>
      <c r="U7" s="15">
        <f t="shared" ref="U7:U19" si="0">SUM(C7:S7)</f>
        <v>0</v>
      </c>
      <c r="AA7" s="1" t="s">
        <v>51</v>
      </c>
      <c r="AB7" s="18">
        <f>SUM(C7:G7)</f>
        <v>147000</v>
      </c>
      <c r="AD7" s="18">
        <f>SUM(K7:M7)</f>
        <v>-67825</v>
      </c>
      <c r="AE7" s="18">
        <f>SUM(AB7:AD7)</f>
        <v>79175</v>
      </c>
    </row>
    <row r="8" spans="2:33" s="1" customFormat="1" ht="18" customHeight="1" x14ac:dyDescent="0.35">
      <c r="B8" s="22" t="s">
        <v>23</v>
      </c>
      <c r="C8" s="22"/>
      <c r="D8" s="22"/>
      <c r="E8" s="22">
        <v>-3000</v>
      </c>
      <c r="F8" s="22"/>
      <c r="G8" s="22">
        <f>-AE8</f>
        <v>-825</v>
      </c>
      <c r="H8" s="27"/>
      <c r="I8" s="22"/>
      <c r="J8" s="22">
        <v>8000</v>
      </c>
      <c r="K8" s="22">
        <v>5000</v>
      </c>
      <c r="L8" s="22">
        <v>1500</v>
      </c>
      <c r="M8" s="22"/>
      <c r="N8" s="22">
        <v>-40000</v>
      </c>
      <c r="O8" s="22">
        <v>16000</v>
      </c>
      <c r="P8" s="22"/>
      <c r="Q8" s="22">
        <v>12500</v>
      </c>
      <c r="R8" s="22">
        <v>825</v>
      </c>
      <c r="S8" s="22"/>
      <c r="T8" s="17"/>
      <c r="U8" s="15">
        <f t="shared" si="0"/>
        <v>0</v>
      </c>
      <c r="AA8" s="1" t="s">
        <v>10</v>
      </c>
      <c r="AB8" s="18">
        <f>SUM(C8:E8)</f>
        <v>-3000</v>
      </c>
      <c r="AD8" s="18">
        <f>SUM(I8:S8)</f>
        <v>3825</v>
      </c>
      <c r="AE8" s="18">
        <f>SUM(AB8:AD8)</f>
        <v>825</v>
      </c>
    </row>
    <row r="9" spans="2:33" s="1" customFormat="1" ht="18" customHeight="1" x14ac:dyDescent="0.35">
      <c r="B9" s="22" t="s">
        <v>24</v>
      </c>
      <c r="C9" s="22">
        <f>SUM(C7:C8)</f>
        <v>35000</v>
      </c>
      <c r="D9" s="22">
        <f>SUM(D7:D8)</f>
        <v>16000</v>
      </c>
      <c r="E9" s="22">
        <f>SUM(E7:E8)</f>
        <v>15000</v>
      </c>
      <c r="F9" s="22">
        <f>SUM(F7:F8)</f>
        <v>3000</v>
      </c>
      <c r="G9" s="22">
        <f>SUM(G7:G8)</f>
        <v>74175</v>
      </c>
      <c r="H9" s="27"/>
      <c r="I9" s="22">
        <f t="shared" ref="I9:S9" si="1">SUM(I7:I8)</f>
        <v>-79175</v>
      </c>
      <c r="J9" s="22">
        <f t="shared" si="1"/>
        <v>8000</v>
      </c>
      <c r="K9" s="22">
        <f t="shared" si="1"/>
        <v>-50000</v>
      </c>
      <c r="L9" s="22">
        <f t="shared" si="1"/>
        <v>-10500</v>
      </c>
      <c r="M9" s="22">
        <f t="shared" si="1"/>
        <v>-825</v>
      </c>
      <c r="N9" s="22">
        <f t="shared" si="1"/>
        <v>-40000</v>
      </c>
      <c r="O9" s="22">
        <f t="shared" si="1"/>
        <v>16000</v>
      </c>
      <c r="P9" s="22">
        <f t="shared" si="1"/>
        <v>0</v>
      </c>
      <c r="Q9" s="22">
        <f t="shared" si="1"/>
        <v>12500</v>
      </c>
      <c r="R9" s="22">
        <f t="shared" si="1"/>
        <v>825</v>
      </c>
      <c r="S9" s="22">
        <f t="shared" si="1"/>
        <v>0</v>
      </c>
      <c r="T9" s="17"/>
      <c r="U9" s="15">
        <f t="shared" si="0"/>
        <v>0</v>
      </c>
      <c r="AA9" s="1" t="s">
        <v>52</v>
      </c>
      <c r="AB9" s="1" t="s">
        <v>53</v>
      </c>
      <c r="AD9" s="18">
        <f>+K9</f>
        <v>-50000</v>
      </c>
      <c r="AE9" s="19">
        <v>0.06</v>
      </c>
      <c r="AF9" s="78">
        <f>1/12</f>
        <v>8.3333333333333329E-2</v>
      </c>
      <c r="AG9" s="1">
        <f>+AD9*AE9*AF9</f>
        <v>-250</v>
      </c>
    </row>
    <row r="10" spans="2:33" s="1" customFormat="1" ht="18" customHeight="1" x14ac:dyDescent="0.35">
      <c r="B10" s="16" t="s">
        <v>64</v>
      </c>
      <c r="C10" s="16"/>
      <c r="D10" s="16"/>
      <c r="E10" s="16"/>
      <c r="F10" s="16"/>
      <c r="G10" s="16"/>
      <c r="H10" s="27"/>
      <c r="I10" s="16"/>
      <c r="J10" s="16"/>
      <c r="K10" s="16"/>
      <c r="L10" s="16"/>
      <c r="M10" s="16">
        <f>+C28</f>
        <v>575</v>
      </c>
      <c r="N10" s="16"/>
      <c r="O10" s="16"/>
      <c r="P10" s="16"/>
      <c r="Q10" s="16"/>
      <c r="R10" s="16">
        <f>-M10</f>
        <v>-575</v>
      </c>
      <c r="S10" s="16"/>
      <c r="T10" s="17"/>
      <c r="U10" s="15">
        <f t="shared" si="0"/>
        <v>0</v>
      </c>
      <c r="AA10" s="1" t="s">
        <v>54</v>
      </c>
      <c r="AD10" s="18">
        <f>+K7</f>
        <v>-55000</v>
      </c>
      <c r="AE10" s="19">
        <v>0.06</v>
      </c>
      <c r="AF10" s="78">
        <f>1/12</f>
        <v>8.3333333333333329E-2</v>
      </c>
      <c r="AG10" s="1">
        <f>+AD10*AE10*AF10</f>
        <v>-275</v>
      </c>
    </row>
    <row r="11" spans="2:33" s="1" customFormat="1" ht="18" customHeight="1" thickBot="1" x14ac:dyDescent="0.4">
      <c r="B11" s="16" t="s">
        <v>25</v>
      </c>
      <c r="C11" s="16"/>
      <c r="D11" s="16"/>
      <c r="E11" s="16"/>
      <c r="F11" s="16">
        <v>2000</v>
      </c>
      <c r="G11" s="16"/>
      <c r="H11" s="27"/>
      <c r="I11" s="16"/>
      <c r="J11" s="16"/>
      <c r="K11" s="16"/>
      <c r="L11" s="16"/>
      <c r="M11" s="16"/>
      <c r="N11" s="16"/>
      <c r="O11" s="16"/>
      <c r="P11" s="16"/>
      <c r="Q11" s="16">
        <v>-2000</v>
      </c>
      <c r="R11" s="16"/>
      <c r="S11" s="16"/>
      <c r="T11" s="17"/>
      <c r="U11" s="15">
        <f t="shared" si="0"/>
        <v>0</v>
      </c>
      <c r="AD11" s="18"/>
      <c r="AE11" s="19"/>
      <c r="AG11" s="41">
        <f>SUM(AG9:AG10)</f>
        <v>-525</v>
      </c>
    </row>
    <row r="12" spans="2:33" s="1" customFormat="1" ht="18" customHeight="1" x14ac:dyDescent="0.35">
      <c r="B12" s="16" t="s">
        <v>26</v>
      </c>
      <c r="C12" s="16">
        <v>-800</v>
      </c>
      <c r="D12" s="16"/>
      <c r="E12" s="16"/>
      <c r="F12" s="16"/>
      <c r="G12" s="16"/>
      <c r="H12" s="27"/>
      <c r="I12" s="16"/>
      <c r="J12" s="16"/>
      <c r="K12" s="16"/>
      <c r="L12" s="16"/>
      <c r="M12" s="16"/>
      <c r="N12" s="16"/>
      <c r="O12" s="16"/>
      <c r="P12" s="16">
        <v>800</v>
      </c>
      <c r="Q12" s="16"/>
      <c r="R12" s="16"/>
      <c r="S12" s="16"/>
      <c r="T12" s="17"/>
      <c r="U12" s="15">
        <f t="shared" si="0"/>
        <v>0</v>
      </c>
      <c r="Y12" s="18"/>
      <c r="Z12" s="19"/>
    </row>
    <row r="13" spans="2:33" s="1" customFormat="1" ht="18" customHeight="1" x14ac:dyDescent="0.35">
      <c r="B13" s="16" t="s">
        <v>27</v>
      </c>
      <c r="C13" s="16"/>
      <c r="D13" s="16">
        <v>-1000</v>
      </c>
      <c r="E13" s="16"/>
      <c r="F13" s="16"/>
      <c r="G13" s="16"/>
      <c r="H13" s="27"/>
      <c r="I13" s="16"/>
      <c r="J13" s="16"/>
      <c r="K13" s="16"/>
      <c r="L13" s="16"/>
      <c r="M13" s="16"/>
      <c r="N13" s="16"/>
      <c r="O13" s="16">
        <f>-D13</f>
        <v>1000</v>
      </c>
      <c r="P13" s="16"/>
      <c r="Q13" s="16"/>
      <c r="R13" s="16"/>
      <c r="S13" s="16"/>
      <c r="T13" s="17"/>
      <c r="U13" s="15">
        <f t="shared" si="0"/>
        <v>0</v>
      </c>
      <c r="Y13" s="18"/>
      <c r="Z13" s="19"/>
    </row>
    <row r="14" spans="2:33" s="1" customFormat="1" ht="18" customHeight="1" x14ac:dyDescent="0.35">
      <c r="B14" s="42" t="s">
        <v>28</v>
      </c>
      <c r="C14" s="42">
        <f>SUM(C9:C13)</f>
        <v>34200</v>
      </c>
      <c r="D14" s="42">
        <f t="shared" ref="D14:G14" si="2">SUM(D9:D13)</f>
        <v>15000</v>
      </c>
      <c r="E14" s="42">
        <f t="shared" si="2"/>
        <v>15000</v>
      </c>
      <c r="F14" s="42">
        <f t="shared" si="2"/>
        <v>5000</v>
      </c>
      <c r="G14" s="42">
        <f t="shared" si="2"/>
        <v>74175</v>
      </c>
      <c r="H14" s="27"/>
      <c r="I14" s="42">
        <f t="shared" ref="I14:S14" si="3">SUM(I9:I13)</f>
        <v>-79175</v>
      </c>
      <c r="J14" s="42">
        <f t="shared" si="3"/>
        <v>8000</v>
      </c>
      <c r="K14" s="42">
        <f t="shared" si="3"/>
        <v>-50000</v>
      </c>
      <c r="L14" s="42">
        <f t="shared" si="3"/>
        <v>-10500</v>
      </c>
      <c r="M14" s="42">
        <f t="shared" si="3"/>
        <v>-250</v>
      </c>
      <c r="N14" s="42">
        <f t="shared" si="3"/>
        <v>-40000</v>
      </c>
      <c r="O14" s="42">
        <f t="shared" si="3"/>
        <v>17000</v>
      </c>
      <c r="P14" s="42">
        <f t="shared" si="3"/>
        <v>800</v>
      </c>
      <c r="Q14" s="42">
        <f t="shared" si="3"/>
        <v>10500</v>
      </c>
      <c r="R14" s="42">
        <f t="shared" si="3"/>
        <v>250</v>
      </c>
      <c r="S14" s="42">
        <f t="shared" si="3"/>
        <v>0</v>
      </c>
      <c r="T14" s="17"/>
      <c r="U14" s="15">
        <f t="shared" si="0"/>
        <v>0</v>
      </c>
      <c r="Y14" s="18"/>
      <c r="Z14" s="19"/>
    </row>
    <row r="15" spans="2:33" s="1" customFormat="1" ht="18" customHeight="1" x14ac:dyDescent="0.35">
      <c r="B15" s="16" t="s">
        <v>29</v>
      </c>
      <c r="C15" s="16" t="s">
        <v>4</v>
      </c>
      <c r="D15" s="16"/>
      <c r="E15" s="16"/>
      <c r="F15" s="16"/>
      <c r="G15" s="16"/>
      <c r="H15" s="27"/>
      <c r="I15" s="16">
        <f>+J9</f>
        <v>8000</v>
      </c>
      <c r="J15" s="16">
        <f>-J9</f>
        <v>-8000</v>
      </c>
      <c r="K15" s="16"/>
      <c r="L15" s="16"/>
      <c r="M15" s="16"/>
      <c r="N15" s="16"/>
      <c r="O15" s="16"/>
      <c r="P15" s="16"/>
      <c r="Q15" s="16"/>
      <c r="R15" s="16"/>
      <c r="S15" s="16"/>
      <c r="T15" s="17"/>
      <c r="U15" s="15">
        <f t="shared" si="0"/>
        <v>0</v>
      </c>
    </row>
    <row r="16" spans="2:33" s="1" customFormat="1" ht="18" customHeight="1" x14ac:dyDescent="0.35">
      <c r="B16" s="16" t="s">
        <v>30</v>
      </c>
      <c r="C16" s="16" t="s">
        <v>4</v>
      </c>
      <c r="D16" s="16"/>
      <c r="E16" s="16"/>
      <c r="F16" s="16"/>
      <c r="G16" s="16"/>
      <c r="H16" s="27"/>
      <c r="I16" s="16">
        <f>-S16</f>
        <v>-11450</v>
      </c>
      <c r="J16" s="16"/>
      <c r="K16" s="16"/>
      <c r="L16" s="16"/>
      <c r="M16" s="16"/>
      <c r="N16" s="16"/>
      <c r="O16" s="20"/>
      <c r="P16" s="16"/>
      <c r="Q16" s="16"/>
      <c r="R16" s="16"/>
      <c r="S16" s="16">
        <f>-SUM(N17:R17)</f>
        <v>11450</v>
      </c>
      <c r="T16" s="17"/>
      <c r="U16" s="15">
        <f t="shared" si="0"/>
        <v>0</v>
      </c>
    </row>
    <row r="17" spans="2:27" s="1" customFormat="1" ht="18" customHeight="1" x14ac:dyDescent="0.35">
      <c r="B17" s="21" t="s">
        <v>31</v>
      </c>
      <c r="C17" s="21"/>
      <c r="D17" s="21"/>
      <c r="E17" s="21"/>
      <c r="F17" s="21"/>
      <c r="G17" s="21"/>
      <c r="H17" s="27"/>
      <c r="I17" s="21"/>
      <c r="J17" s="21"/>
      <c r="K17" s="21"/>
      <c r="L17" s="21"/>
      <c r="M17" s="21"/>
      <c r="N17" s="21">
        <f t="shared" ref="N17:S17" si="4">SUM(N14:N16)</f>
        <v>-40000</v>
      </c>
      <c r="O17" s="21">
        <f t="shared" si="4"/>
        <v>17000</v>
      </c>
      <c r="P17" s="21">
        <f t="shared" si="4"/>
        <v>800</v>
      </c>
      <c r="Q17" s="21">
        <f t="shared" si="4"/>
        <v>10500</v>
      </c>
      <c r="R17" s="21">
        <f t="shared" si="4"/>
        <v>250</v>
      </c>
      <c r="S17" s="21">
        <f t="shared" si="4"/>
        <v>11450</v>
      </c>
      <c r="T17" s="17"/>
      <c r="U17" s="15">
        <f t="shared" si="0"/>
        <v>0</v>
      </c>
    </row>
    <row r="18" spans="2:27" s="1" customFormat="1" ht="18" customHeight="1" x14ac:dyDescent="0.35">
      <c r="B18" s="43" t="s">
        <v>32</v>
      </c>
      <c r="C18" s="43">
        <f>SUM(C14:C16)</f>
        <v>34200</v>
      </c>
      <c r="D18" s="43">
        <f>SUM(D14:D16)</f>
        <v>15000</v>
      </c>
      <c r="E18" s="43">
        <f>SUM(E14:E16)</f>
        <v>15000</v>
      </c>
      <c r="F18" s="43">
        <f>SUM(F14:F16)</f>
        <v>5000</v>
      </c>
      <c r="G18" s="43">
        <f>SUM(G14:G16)</f>
        <v>74175</v>
      </c>
      <c r="H18" s="27"/>
      <c r="I18" s="43">
        <f>SUM(I14:I16)</f>
        <v>-82625</v>
      </c>
      <c r="J18" s="43">
        <f>SUM(J14:J16)</f>
        <v>0</v>
      </c>
      <c r="K18" s="43">
        <f>SUM(K14:K16)</f>
        <v>-50000</v>
      </c>
      <c r="L18" s="43">
        <f>SUM(L14:L16)</f>
        <v>-10500</v>
      </c>
      <c r="M18" s="43">
        <f>SUM(M14:M16)</f>
        <v>-250</v>
      </c>
      <c r="N18" s="43"/>
      <c r="O18" s="43"/>
      <c r="P18" s="43"/>
      <c r="Q18" s="43"/>
      <c r="R18" s="43"/>
      <c r="S18" s="43"/>
      <c r="T18" s="15"/>
      <c r="U18" s="15">
        <f t="shared" si="0"/>
        <v>0</v>
      </c>
    </row>
    <row r="19" spans="2:27" s="1" customFormat="1" ht="18" customHeight="1" x14ac:dyDescent="0.35">
      <c r="B19" s="23" t="s">
        <v>33</v>
      </c>
      <c r="C19" s="24"/>
      <c r="D19" s="24"/>
      <c r="E19" s="24"/>
      <c r="F19" s="25"/>
      <c r="G19" s="44">
        <f>SUM(C18:G18)</f>
        <v>143375</v>
      </c>
      <c r="H19" s="27"/>
      <c r="I19" s="44">
        <f>SUM(I18:M18)</f>
        <v>-143375</v>
      </c>
      <c r="J19" s="23"/>
      <c r="K19" s="24"/>
      <c r="L19" s="24"/>
      <c r="M19" s="24"/>
      <c r="N19" s="24"/>
      <c r="O19" s="24"/>
      <c r="P19" s="24"/>
      <c r="Q19" s="24"/>
      <c r="R19" s="24"/>
      <c r="S19" s="25"/>
      <c r="U19" s="15">
        <f t="shared" si="0"/>
        <v>0</v>
      </c>
    </row>
    <row r="20" spans="2:27" s="1" customFormat="1" x14ac:dyDescent="0.35">
      <c r="B20" s="17"/>
      <c r="C20" s="15"/>
      <c r="D20" s="15"/>
      <c r="E20" s="15"/>
      <c r="F20" s="15"/>
      <c r="G20" s="17"/>
      <c r="H20" s="27"/>
      <c r="I20" s="17"/>
      <c r="J20" s="17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</row>
    <row r="21" spans="2:27" s="1" customFormat="1" x14ac:dyDescent="0.35">
      <c r="B21" s="17" t="s">
        <v>68</v>
      </c>
      <c r="C21" s="15"/>
      <c r="D21" s="15"/>
      <c r="E21" s="15"/>
      <c r="F21" s="15"/>
      <c r="G21" s="17"/>
      <c r="H21" s="27"/>
      <c r="I21" s="17"/>
      <c r="J21" s="1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</row>
    <row r="22" spans="2:27" s="1" customFormat="1" x14ac:dyDescent="0.35">
      <c r="L22" s="15"/>
      <c r="M22" s="15"/>
      <c r="N22" s="15"/>
      <c r="O22" s="15"/>
      <c r="P22" s="15"/>
      <c r="Q22" s="15"/>
      <c r="R22" s="15"/>
      <c r="S22" s="15"/>
      <c r="T22" s="15"/>
      <c r="V22" s="46" t="s">
        <v>21</v>
      </c>
      <c r="W22" s="24"/>
      <c r="X22" s="17"/>
      <c r="Y22" s="47" t="s">
        <v>34</v>
      </c>
      <c r="Z22" s="48"/>
    </row>
    <row r="23" spans="2:27" s="1" customFormat="1" x14ac:dyDescent="0.35">
      <c r="B23" s="17" t="s">
        <v>55</v>
      </c>
      <c r="D23" s="1">
        <v>50000</v>
      </c>
      <c r="F23" s="19">
        <v>0.06</v>
      </c>
      <c r="G23" s="49" t="s">
        <v>56</v>
      </c>
      <c r="I23" s="77">
        <f>50000*0.06*1/12</f>
        <v>250</v>
      </c>
      <c r="K23" s="1" t="s">
        <v>70</v>
      </c>
      <c r="L23" s="15"/>
      <c r="M23" s="15"/>
      <c r="N23" s="15"/>
      <c r="O23" s="15"/>
      <c r="P23" s="15"/>
      <c r="Q23" s="15"/>
      <c r="R23" s="15"/>
      <c r="S23" s="15"/>
      <c r="T23" s="15"/>
      <c r="V23" s="15" t="s">
        <v>35</v>
      </c>
      <c r="W23" s="15">
        <f>-N17</f>
        <v>40000</v>
      </c>
      <c r="X23" s="17"/>
      <c r="Y23" s="50" t="s">
        <v>6</v>
      </c>
      <c r="Z23" s="50">
        <f>+C18</f>
        <v>34200</v>
      </c>
    </row>
    <row r="24" spans="2:27" s="1" customFormat="1" hidden="1" x14ac:dyDescent="0.35">
      <c r="H24" s="45"/>
      <c r="L24" s="15"/>
      <c r="M24" s="15"/>
      <c r="N24" s="15"/>
      <c r="O24" s="15"/>
      <c r="P24" s="15"/>
      <c r="Q24" s="15"/>
      <c r="R24" s="15"/>
      <c r="S24" s="15"/>
      <c r="T24" s="15"/>
      <c r="V24" s="15" t="s">
        <v>36</v>
      </c>
      <c r="W24" s="15"/>
      <c r="X24" s="17"/>
      <c r="Y24" s="17" t="s">
        <v>37</v>
      </c>
      <c r="Z24" s="17">
        <f>+E18</f>
        <v>15000</v>
      </c>
    </row>
    <row r="25" spans="2:27" s="1" customFormat="1" x14ac:dyDescent="0.35">
      <c r="H25" s="45"/>
      <c r="L25" s="15"/>
      <c r="M25" s="15"/>
      <c r="N25" s="15"/>
      <c r="O25" s="15"/>
      <c r="P25" s="15"/>
      <c r="Q25" s="15"/>
      <c r="R25" s="15"/>
      <c r="S25" s="15"/>
      <c r="T25" s="15"/>
      <c r="V25" s="24" t="s">
        <v>38</v>
      </c>
      <c r="W25" s="24">
        <f>SUM(W23:W24)</f>
        <v>40000</v>
      </c>
      <c r="X25" s="17"/>
      <c r="Y25" s="2" t="s">
        <v>7</v>
      </c>
      <c r="Z25" s="51">
        <f>+D18</f>
        <v>15000</v>
      </c>
    </row>
    <row r="26" spans="2:27" s="1" customFormat="1" x14ac:dyDescent="0.35">
      <c r="B26" s="1" t="s">
        <v>57</v>
      </c>
      <c r="C26" s="18">
        <f>-M7</f>
        <v>825</v>
      </c>
      <c r="H26" s="45"/>
      <c r="L26" s="15"/>
      <c r="M26" s="15"/>
      <c r="N26" s="15"/>
      <c r="O26" s="15"/>
      <c r="P26" s="15"/>
      <c r="Q26" s="15"/>
      <c r="R26" s="15"/>
      <c r="S26" s="15"/>
      <c r="T26" s="15"/>
      <c r="V26" s="15"/>
      <c r="W26" s="15"/>
      <c r="X26" s="17"/>
      <c r="Y26" s="2" t="s">
        <v>37</v>
      </c>
      <c r="Z26" s="51">
        <f>+F18</f>
        <v>5000</v>
      </c>
    </row>
    <row r="27" spans="2:27" s="1" customFormat="1" x14ac:dyDescent="0.35">
      <c r="B27" s="1" t="s">
        <v>58</v>
      </c>
      <c r="C27" s="1">
        <f>-I23</f>
        <v>-250</v>
      </c>
      <c r="H27" s="45"/>
      <c r="L27" s="15"/>
      <c r="M27" s="15"/>
      <c r="N27" s="15"/>
      <c r="O27" s="15"/>
      <c r="P27" s="15"/>
      <c r="Q27" s="15"/>
      <c r="R27" s="15"/>
      <c r="S27" s="15"/>
      <c r="T27" s="15"/>
      <c r="V27" s="15" t="s">
        <v>39</v>
      </c>
      <c r="W27" s="18">
        <f>+O17</f>
        <v>17000</v>
      </c>
      <c r="X27" s="17"/>
      <c r="Y27" s="52" t="s">
        <v>10</v>
      </c>
      <c r="Z27" s="52">
        <f>+G18</f>
        <v>74175</v>
      </c>
    </row>
    <row r="28" spans="2:27" s="1" customFormat="1" x14ac:dyDescent="0.35">
      <c r="B28" s="48" t="s">
        <v>59</v>
      </c>
      <c r="C28" s="79">
        <f>SUM(C26:C27)</f>
        <v>575</v>
      </c>
      <c r="H28" s="45"/>
      <c r="L28" s="15"/>
      <c r="M28" s="15"/>
      <c r="N28" s="15"/>
      <c r="O28" s="15"/>
      <c r="P28" s="15"/>
      <c r="Q28" s="15"/>
      <c r="R28" s="15"/>
      <c r="S28" s="15"/>
      <c r="T28" s="15"/>
      <c r="V28" s="15" t="s">
        <v>40</v>
      </c>
      <c r="W28" s="15">
        <f>+Q17</f>
        <v>10500</v>
      </c>
      <c r="X28" s="17"/>
      <c r="Y28" s="24" t="s">
        <v>41</v>
      </c>
      <c r="Z28" s="24">
        <f>SUM(Z23:Z27)</f>
        <v>143375</v>
      </c>
    </row>
    <row r="29" spans="2:27" s="1" customFormat="1" x14ac:dyDescent="0.35">
      <c r="H29" s="45"/>
      <c r="L29" s="15"/>
      <c r="M29" s="15"/>
      <c r="N29" s="15"/>
      <c r="O29" s="15"/>
      <c r="P29" s="15"/>
      <c r="Q29" s="15"/>
      <c r="R29" s="15"/>
      <c r="S29" s="15"/>
      <c r="T29" s="15"/>
      <c r="V29" s="15" t="s">
        <v>42</v>
      </c>
      <c r="W29" s="15">
        <f>+P17</f>
        <v>800</v>
      </c>
      <c r="X29" s="17"/>
      <c r="Y29" s="15"/>
      <c r="Z29" s="17"/>
    </row>
    <row r="30" spans="2:27" s="1" customFormat="1" x14ac:dyDescent="0.35">
      <c r="B30" s="1" t="s">
        <v>69</v>
      </c>
      <c r="H30" s="45"/>
      <c r="L30" s="15"/>
      <c r="M30" s="15"/>
      <c r="N30" s="15"/>
      <c r="O30" s="15"/>
      <c r="P30" s="15"/>
      <c r="Q30" s="15"/>
      <c r="R30" s="15"/>
      <c r="S30" s="15"/>
      <c r="T30" s="15"/>
      <c r="V30" s="15" t="s">
        <v>43</v>
      </c>
      <c r="W30" s="15">
        <f>+R17</f>
        <v>250</v>
      </c>
      <c r="X30" s="17"/>
      <c r="Y30" s="50" t="s">
        <v>1</v>
      </c>
      <c r="Z30" s="53">
        <f>-I18</f>
        <v>82625</v>
      </c>
    </row>
    <row r="31" spans="2:27" s="1" customFormat="1" x14ac:dyDescent="0.35">
      <c r="Q31" s="15"/>
      <c r="R31" s="15"/>
      <c r="S31" s="15"/>
      <c r="T31" s="15"/>
      <c r="V31" s="24" t="s">
        <v>44</v>
      </c>
      <c r="W31" s="24">
        <f>SUM(W27:W30)</f>
        <v>28550</v>
      </c>
      <c r="X31" s="17"/>
      <c r="Y31" s="17" t="s">
        <v>45</v>
      </c>
      <c r="Z31" s="17">
        <f>-K18</f>
        <v>50000</v>
      </c>
    </row>
    <row r="32" spans="2:27" s="1" customFormat="1" x14ac:dyDescent="0.35">
      <c r="Q32" s="15"/>
      <c r="R32" s="15"/>
      <c r="S32" s="15"/>
      <c r="T32" s="15"/>
      <c r="V32" s="15"/>
      <c r="W32" s="15"/>
      <c r="X32" s="17"/>
      <c r="Y32" s="52" t="s">
        <v>46</v>
      </c>
      <c r="Z32" s="52">
        <f>-L18-M18</f>
        <v>10750</v>
      </c>
      <c r="AA32" s="15"/>
    </row>
    <row r="33" spans="2:27" s="1" customFormat="1" x14ac:dyDescent="0.35">
      <c r="Q33" s="15"/>
      <c r="R33" s="15"/>
      <c r="S33" s="15"/>
      <c r="T33" s="15"/>
      <c r="V33" s="50" t="s">
        <v>21</v>
      </c>
      <c r="W33" s="50">
        <f>+W25-W31</f>
        <v>11450</v>
      </c>
      <c r="X33" s="17"/>
      <c r="Y33" s="24" t="s">
        <v>47</v>
      </c>
      <c r="Z33" s="24">
        <f>SUM(Z30:Z32)</f>
        <v>143375</v>
      </c>
      <c r="AA33" s="15"/>
    </row>
    <row r="34" spans="2:27" s="1" customFormat="1" x14ac:dyDescent="0.35">
      <c r="Q34" s="15"/>
      <c r="R34" s="15"/>
      <c r="S34" s="15"/>
      <c r="T34" s="15"/>
      <c r="V34" s="52" t="s">
        <v>48</v>
      </c>
      <c r="W34" s="52">
        <f>+J15</f>
        <v>-8000</v>
      </c>
      <c r="X34" s="17"/>
      <c r="Y34" s="17"/>
      <c r="Z34" s="17"/>
      <c r="AA34" s="15"/>
    </row>
    <row r="35" spans="2:27" s="1" customFormat="1" x14ac:dyDescent="0.35">
      <c r="Q35" s="15"/>
      <c r="R35" s="15"/>
      <c r="S35" s="15"/>
      <c r="T35" s="15"/>
      <c r="V35" s="24" t="s">
        <v>49</v>
      </c>
      <c r="W35" s="24">
        <f>SUM(W33:W34)</f>
        <v>3450</v>
      </c>
    </row>
    <row r="36" spans="2:27" s="1" customFormat="1" x14ac:dyDescent="0.35">
      <c r="E36" s="17"/>
      <c r="F36" s="17"/>
      <c r="G36" s="15"/>
      <c r="H36" s="54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Y36" s="17" t="s">
        <v>60</v>
      </c>
      <c r="Z36" s="17">
        <f>+Z28-Z33</f>
        <v>0</v>
      </c>
    </row>
    <row r="37" spans="2:27" s="1" customFormat="1" hidden="1" x14ac:dyDescent="0.35">
      <c r="B37" s="15"/>
      <c r="C37" s="15"/>
      <c r="D37" s="15"/>
      <c r="E37" s="15"/>
      <c r="F37" s="15"/>
      <c r="G37" s="15"/>
      <c r="H37" s="54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</row>
    <row r="38" spans="2:27" s="1" customFormat="1" hidden="1" x14ac:dyDescent="0.35">
      <c r="B38" s="3" t="str">
        <f>+B4</f>
        <v>Oppgave 3-8 Trine Trulsen</v>
      </c>
      <c r="C38" s="83" t="s">
        <v>0</v>
      </c>
      <c r="D38" s="84"/>
      <c r="E38" s="84"/>
      <c r="F38" s="84"/>
      <c r="G38" s="85"/>
      <c r="H38" s="55"/>
      <c r="I38" s="83" t="s">
        <v>1</v>
      </c>
      <c r="J38" s="85"/>
      <c r="K38" s="83" t="s">
        <v>2</v>
      </c>
      <c r="L38" s="85"/>
      <c r="M38" s="56"/>
      <c r="N38" s="83" t="s">
        <v>3</v>
      </c>
      <c r="O38" s="84"/>
      <c r="P38" s="84"/>
      <c r="Q38" s="84"/>
      <c r="R38" s="84"/>
      <c r="S38" s="4"/>
    </row>
    <row r="39" spans="2:27" s="1" customFormat="1" hidden="1" x14ac:dyDescent="0.35">
      <c r="B39" s="7"/>
      <c r="C39" s="57">
        <f t="shared" ref="C39:G43" si="5">+C5</f>
        <v>1200</v>
      </c>
      <c r="D39" s="57">
        <f t="shared" si="5"/>
        <v>1440</v>
      </c>
      <c r="E39" s="57">
        <f t="shared" si="5"/>
        <v>1500</v>
      </c>
      <c r="F39" s="57">
        <f t="shared" si="5"/>
        <v>1700</v>
      </c>
      <c r="G39" s="57">
        <f t="shared" si="5"/>
        <v>1920</v>
      </c>
      <c r="H39" s="58"/>
      <c r="I39" s="57">
        <f t="shared" ref="I39:S43" si="6">+I5</f>
        <v>2000</v>
      </c>
      <c r="J39" s="57">
        <f t="shared" si="6"/>
        <v>2010</v>
      </c>
      <c r="K39" s="57">
        <f t="shared" si="6"/>
        <v>2200</v>
      </c>
      <c r="L39" s="57">
        <f t="shared" si="6"/>
        <v>2400</v>
      </c>
      <c r="M39" s="57">
        <f t="shared" si="6"/>
        <v>2950</v>
      </c>
      <c r="N39" s="57">
        <f t="shared" si="6"/>
        <v>3000</v>
      </c>
      <c r="O39" s="57">
        <f t="shared" si="6"/>
        <v>4000</v>
      </c>
      <c r="P39" s="57">
        <f t="shared" si="6"/>
        <v>6000</v>
      </c>
      <c r="Q39" s="57">
        <f t="shared" si="6"/>
        <v>7900</v>
      </c>
      <c r="R39" s="57">
        <f t="shared" si="6"/>
        <v>8150</v>
      </c>
      <c r="S39" s="57">
        <f t="shared" si="6"/>
        <v>8900</v>
      </c>
    </row>
    <row r="40" spans="2:27" s="1" customFormat="1" hidden="1" x14ac:dyDescent="0.35">
      <c r="B40" s="11" t="s">
        <v>5</v>
      </c>
      <c r="C40" s="12" t="str">
        <f t="shared" si="5"/>
        <v>Inventar</v>
      </c>
      <c r="D40" s="12" t="str">
        <f t="shared" si="5"/>
        <v>Varer</v>
      </c>
      <c r="E40" s="12" t="str">
        <f t="shared" si="5"/>
        <v>Kundef.</v>
      </c>
      <c r="F40" s="12" t="str">
        <f t="shared" si="5"/>
        <v>Forsk.</v>
      </c>
      <c r="G40" s="12" t="str">
        <f t="shared" si="5"/>
        <v>Bank</v>
      </c>
      <c r="H40" s="59"/>
      <c r="I40" s="12" t="str">
        <f t="shared" si="6"/>
        <v>Egenkap</v>
      </c>
      <c r="J40" s="12" t="str">
        <f t="shared" si="6"/>
        <v>E. priv</v>
      </c>
      <c r="K40" s="12" t="str">
        <f t="shared" si="6"/>
        <v>Banklån</v>
      </c>
      <c r="L40" s="12" t="str">
        <f t="shared" si="6"/>
        <v>Lev.gj.</v>
      </c>
      <c r="M40" s="13" t="str">
        <f t="shared" si="6"/>
        <v>Pål.renter</v>
      </c>
      <c r="N40" s="13" t="str">
        <f t="shared" si="6"/>
        <v>Drifts.i.</v>
      </c>
      <c r="O40" s="13" t="str">
        <f t="shared" si="6"/>
        <v>Varekjøp</v>
      </c>
      <c r="P40" s="13" t="str">
        <f t="shared" si="6"/>
        <v>Avskr.</v>
      </c>
      <c r="Q40" s="13" t="str">
        <f t="shared" si="6"/>
        <v>Div.k.</v>
      </c>
      <c r="R40" s="13" t="str">
        <f t="shared" si="6"/>
        <v>Rentek.</v>
      </c>
      <c r="S40" s="13" t="str">
        <f t="shared" si="6"/>
        <v>Resultat</v>
      </c>
      <c r="T40" s="1" t="s">
        <v>4</v>
      </c>
    </row>
    <row r="41" spans="2:27" s="1" customFormat="1" hidden="1" x14ac:dyDescent="0.35">
      <c r="B41" s="60" t="str">
        <f>+B7</f>
        <v>IB</v>
      </c>
      <c r="C41" s="60">
        <f t="shared" si="5"/>
        <v>35000</v>
      </c>
      <c r="D41" s="60">
        <f t="shared" si="5"/>
        <v>16000</v>
      </c>
      <c r="E41" s="60">
        <f t="shared" si="5"/>
        <v>18000</v>
      </c>
      <c r="F41" s="60"/>
      <c r="G41" s="60">
        <f>+G7</f>
        <v>75000</v>
      </c>
      <c r="H41" s="61"/>
      <c r="I41" s="60">
        <f t="shared" si="6"/>
        <v>-79175</v>
      </c>
      <c r="J41" s="60">
        <f t="shared" si="6"/>
        <v>0</v>
      </c>
      <c r="K41" s="60">
        <f t="shared" si="6"/>
        <v>-55000</v>
      </c>
      <c r="L41" s="60">
        <f t="shared" si="6"/>
        <v>-12000</v>
      </c>
      <c r="M41" s="60">
        <f t="shared" si="6"/>
        <v>-825</v>
      </c>
      <c r="N41" s="60">
        <f t="shared" si="6"/>
        <v>0</v>
      </c>
      <c r="O41" s="60">
        <f t="shared" si="6"/>
        <v>0</v>
      </c>
      <c r="P41" s="60">
        <f t="shared" si="6"/>
        <v>0</v>
      </c>
      <c r="Q41" s="60">
        <f t="shared" si="6"/>
        <v>0</v>
      </c>
      <c r="R41" s="60">
        <f t="shared" si="6"/>
        <v>0</v>
      </c>
      <c r="S41" s="60">
        <f t="shared" si="6"/>
        <v>0</v>
      </c>
    </row>
    <row r="42" spans="2:27" s="1" customFormat="1" hidden="1" x14ac:dyDescent="0.35">
      <c r="B42" s="60" t="s">
        <v>23</v>
      </c>
      <c r="C42" s="60">
        <f t="shared" si="5"/>
        <v>0</v>
      </c>
      <c r="D42" s="60">
        <f t="shared" si="5"/>
        <v>0</v>
      </c>
      <c r="E42" s="60">
        <f t="shared" si="5"/>
        <v>-3000</v>
      </c>
      <c r="F42" s="60">
        <f>+F8</f>
        <v>0</v>
      </c>
      <c r="G42" s="60">
        <f>+G8</f>
        <v>-825</v>
      </c>
      <c r="H42" s="61"/>
      <c r="I42" s="60">
        <f t="shared" si="6"/>
        <v>0</v>
      </c>
      <c r="J42" s="60">
        <f t="shared" si="6"/>
        <v>8000</v>
      </c>
      <c r="K42" s="60">
        <f t="shared" si="6"/>
        <v>5000</v>
      </c>
      <c r="L42" s="60">
        <f t="shared" si="6"/>
        <v>1500</v>
      </c>
      <c r="M42" s="60">
        <f t="shared" si="6"/>
        <v>0</v>
      </c>
      <c r="N42" s="60">
        <f t="shared" si="6"/>
        <v>-40000</v>
      </c>
      <c r="O42" s="60">
        <f t="shared" si="6"/>
        <v>16000</v>
      </c>
      <c r="P42" s="60">
        <f t="shared" si="6"/>
        <v>0</v>
      </c>
      <c r="Q42" s="60">
        <f t="shared" si="6"/>
        <v>12500</v>
      </c>
      <c r="R42" s="60">
        <f t="shared" si="6"/>
        <v>825</v>
      </c>
      <c r="S42" s="60">
        <f t="shared" si="6"/>
        <v>0</v>
      </c>
    </row>
    <row r="43" spans="2:27" s="1" customFormat="1" ht="16.5" hidden="1" customHeight="1" x14ac:dyDescent="0.35">
      <c r="B43" s="3" t="str">
        <f t="shared" ref="B43:B50" si="7">+B9</f>
        <v>Saldobalanse</v>
      </c>
      <c r="C43" s="60">
        <f t="shared" si="5"/>
        <v>35000</v>
      </c>
      <c r="D43" s="60">
        <f t="shared" si="5"/>
        <v>16000</v>
      </c>
      <c r="E43" s="60">
        <f t="shared" si="5"/>
        <v>15000</v>
      </c>
      <c r="F43" s="60"/>
      <c r="G43" s="60">
        <f>+G9</f>
        <v>74175</v>
      </c>
      <c r="H43" s="61"/>
      <c r="I43" s="60">
        <f t="shared" si="6"/>
        <v>-79175</v>
      </c>
      <c r="J43" s="60">
        <f t="shared" si="6"/>
        <v>8000</v>
      </c>
      <c r="K43" s="60">
        <f t="shared" si="6"/>
        <v>-50000</v>
      </c>
      <c r="L43" s="60">
        <f t="shared" si="6"/>
        <v>-10500</v>
      </c>
      <c r="M43" s="60">
        <f t="shared" si="6"/>
        <v>-825</v>
      </c>
      <c r="N43" s="60">
        <f t="shared" si="6"/>
        <v>-40000</v>
      </c>
      <c r="O43" s="60">
        <f t="shared" si="6"/>
        <v>16000</v>
      </c>
      <c r="P43" s="60">
        <f t="shared" si="6"/>
        <v>0</v>
      </c>
      <c r="Q43" s="60">
        <f t="shared" si="6"/>
        <v>12500</v>
      </c>
      <c r="R43" s="60">
        <f t="shared" si="6"/>
        <v>825</v>
      </c>
      <c r="S43" s="60">
        <f t="shared" si="6"/>
        <v>0</v>
      </c>
    </row>
    <row r="44" spans="2:27" s="1" customFormat="1" ht="16.5" hidden="1" customHeight="1" x14ac:dyDescent="0.35">
      <c r="B44" s="3" t="str">
        <f t="shared" si="7"/>
        <v>Korrigering UB påløpte rentekostn.</v>
      </c>
      <c r="C44" s="62"/>
      <c r="D44" s="62"/>
      <c r="E44" s="62"/>
      <c r="F44" s="62"/>
      <c r="G44" s="62"/>
      <c r="H44" s="61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</row>
    <row r="45" spans="2:27" s="1" customFormat="1" ht="16.5" hidden="1" customHeight="1" x14ac:dyDescent="0.35">
      <c r="B45" s="3" t="str">
        <f t="shared" si="7"/>
        <v>Forskudd husleie</v>
      </c>
      <c r="C45" s="62"/>
      <c r="D45" s="62"/>
      <c r="E45" s="62"/>
      <c r="F45" s="62"/>
      <c r="G45" s="62"/>
      <c r="H45" s="61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</row>
    <row r="46" spans="2:27" s="1" customFormat="1" ht="16.5" hidden="1" customHeight="1" x14ac:dyDescent="0.35">
      <c r="B46" s="3" t="str">
        <f t="shared" si="7"/>
        <v>Ført avskrivninger</v>
      </c>
      <c r="C46" s="62"/>
      <c r="D46" s="62"/>
      <c r="E46" s="62"/>
      <c r="F46" s="62"/>
      <c r="G46" s="62"/>
      <c r="H46" s="61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</row>
    <row r="47" spans="2:27" s="1" customFormat="1" ht="16.5" hidden="1" customHeight="1" x14ac:dyDescent="0.35">
      <c r="B47" s="3" t="str">
        <f t="shared" si="7"/>
        <v>Endring i varebeholdning</v>
      </c>
      <c r="C47" s="63"/>
      <c r="D47" s="63"/>
      <c r="E47" s="63"/>
      <c r="F47" s="63"/>
      <c r="G47" s="63"/>
      <c r="H47" s="61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</row>
    <row r="48" spans="2:27" s="1" customFormat="1" ht="16.5" hidden="1" customHeight="1" x14ac:dyDescent="0.35">
      <c r="B48" s="3" t="str">
        <f t="shared" si="7"/>
        <v>Sum etter oppgjørspost.</v>
      </c>
      <c r="C48" s="60" t="s">
        <v>4</v>
      </c>
      <c r="D48" s="60"/>
      <c r="E48" s="60"/>
      <c r="F48" s="60"/>
      <c r="G48" s="60"/>
      <c r="H48" s="61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</row>
    <row r="49" spans="2:19" s="1" customFormat="1" ht="16.5" hidden="1" customHeight="1" x14ac:dyDescent="0.35">
      <c r="B49" s="3" t="str">
        <f t="shared" si="7"/>
        <v>Overf. av eier priv. til EK</v>
      </c>
      <c r="C49" s="62" t="s">
        <v>4</v>
      </c>
      <c r="D49" s="62"/>
      <c r="E49" s="62"/>
      <c r="F49" s="62"/>
      <c r="G49" s="62"/>
      <c r="H49" s="61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</row>
    <row r="50" spans="2:19" s="1" customFormat="1" ht="16.5" hidden="1" customHeight="1" x14ac:dyDescent="0.35">
      <c r="B50" s="3" t="str">
        <f t="shared" si="7"/>
        <v>Overf. av resultat til EK</v>
      </c>
      <c r="C50" s="62" t="s">
        <v>4</v>
      </c>
      <c r="D50" s="62"/>
      <c r="E50" s="62"/>
      <c r="F50" s="62"/>
      <c r="G50" s="62"/>
      <c r="H50" s="61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</row>
    <row r="51" spans="2:19" s="1" customFormat="1" hidden="1" x14ac:dyDescent="0.35">
      <c r="B51" s="64" t="s">
        <v>31</v>
      </c>
      <c r="C51" s="65"/>
      <c r="D51" s="65"/>
      <c r="E51" s="65"/>
      <c r="F51" s="65"/>
      <c r="G51" s="65"/>
      <c r="H51" s="61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</row>
    <row r="52" spans="2:19" s="1" customFormat="1" hidden="1" x14ac:dyDescent="0.35">
      <c r="B52" s="66" t="s">
        <v>32</v>
      </c>
      <c r="C52" s="67"/>
      <c r="D52" s="67"/>
      <c r="E52" s="67"/>
      <c r="F52" s="67"/>
      <c r="G52" s="67"/>
      <c r="H52" s="61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</row>
    <row r="53" spans="2:19" s="1" customFormat="1" ht="15" hidden="1" thickBot="1" x14ac:dyDescent="0.4">
      <c r="B53" s="68" t="s">
        <v>61</v>
      </c>
      <c r="C53" s="69"/>
      <c r="D53" s="69"/>
      <c r="E53" s="69"/>
      <c r="F53" s="70"/>
      <c r="G53" s="71"/>
      <c r="H53" s="61"/>
      <c r="I53" s="71"/>
      <c r="J53" s="72"/>
      <c r="K53" s="17"/>
      <c r="L53" s="17"/>
      <c r="M53" s="17"/>
      <c r="N53" s="17"/>
      <c r="O53" s="17"/>
      <c r="P53" s="17"/>
      <c r="Q53" s="17"/>
      <c r="R53" s="17"/>
      <c r="S53" s="17"/>
    </row>
    <row r="54" spans="2:19" s="1" customFormat="1" hidden="1" x14ac:dyDescent="0.35">
      <c r="B54" s="17"/>
      <c r="C54" s="17"/>
      <c r="D54" s="17"/>
      <c r="E54" s="17"/>
      <c r="F54" s="17"/>
      <c r="G54" s="17"/>
      <c r="H54" s="61"/>
      <c r="I54" s="17"/>
      <c r="J54" s="17"/>
      <c r="K54" s="17"/>
      <c r="L54" s="17"/>
      <c r="M54" s="17"/>
      <c r="N54" s="17"/>
      <c r="O54" s="17"/>
      <c r="P54" s="17"/>
      <c r="Q54" s="17"/>
      <c r="R54" s="15"/>
      <c r="S54" s="15"/>
    </row>
    <row r="55" spans="2:19" s="1" customFormat="1" x14ac:dyDescent="0.35">
      <c r="H55" s="45"/>
    </row>
  </sheetData>
  <mergeCells count="8">
    <mergeCell ref="C4:G4"/>
    <mergeCell ref="I4:J4"/>
    <mergeCell ref="K4:M4"/>
    <mergeCell ref="N4:R4"/>
    <mergeCell ref="C38:G38"/>
    <mergeCell ref="I38:J38"/>
    <mergeCell ref="K38:L38"/>
    <mergeCell ref="N38:R38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3-8 Skjema</vt:lpstr>
      <vt:lpstr>3-8 Løsning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Eli Valheim</cp:lastModifiedBy>
  <dcterms:created xsi:type="dcterms:W3CDTF">2016-02-11T08:04:17Z</dcterms:created>
  <dcterms:modified xsi:type="dcterms:W3CDTF">2022-04-04T06:43:25Z</dcterms:modified>
</cp:coreProperties>
</file>